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40" windowWidth="1944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Sheet1!$A$1:$N$34</definedName>
  </definedNames>
  <calcPr calcId="145621"/>
</workbook>
</file>

<file path=xl/calcChain.xml><?xml version="1.0" encoding="utf-8"?>
<calcChain xmlns="http://schemas.openxmlformats.org/spreadsheetml/2006/main">
  <c r="L7" i="1"/>
  <c r="M7"/>
  <c r="N7"/>
  <c r="L8"/>
  <c r="M8"/>
  <c r="N8"/>
  <c r="L9"/>
  <c r="M9"/>
  <c r="N9"/>
  <c r="L10"/>
  <c r="M10"/>
  <c r="N10"/>
  <c r="L11"/>
  <c r="M11"/>
  <c r="N11"/>
  <c r="L12"/>
  <c r="M12"/>
  <c r="N12"/>
  <c r="K8"/>
  <c r="K9"/>
  <c r="K10"/>
  <c r="K11"/>
  <c r="K12"/>
  <c r="K7"/>
  <c r="P19"/>
  <c r="O19"/>
  <c r="P18"/>
  <c r="O18"/>
  <c r="P17"/>
  <c r="O17"/>
  <c r="P16"/>
  <c r="O16"/>
  <c r="J7"/>
  <c r="J11"/>
  <c r="J12"/>
  <c r="J8"/>
  <c r="J10"/>
  <c r="J9"/>
  <c r="I8"/>
  <c r="I9"/>
  <c r="I10"/>
  <c r="I11"/>
  <c r="I12"/>
  <c r="I7"/>
  <c r="H8"/>
  <c r="H9"/>
  <c r="H10"/>
  <c r="H11"/>
  <c r="H12"/>
  <c r="H7"/>
  <c r="G8"/>
  <c r="G9"/>
  <c r="G10"/>
  <c r="G11"/>
  <c r="G12"/>
  <c r="G7"/>
</calcChain>
</file>

<file path=xl/sharedStrings.xml><?xml version="1.0" encoding="utf-8"?>
<sst xmlns="http://schemas.openxmlformats.org/spreadsheetml/2006/main" count="91" uniqueCount="56">
  <si>
    <t>Geographic Area</t>
  </si>
  <si>
    <t>Building Age</t>
  </si>
  <si>
    <t>New Construction</t>
  </si>
  <si>
    <t>All Years</t>
  </si>
  <si>
    <t>Citywide</t>
  </si>
  <si>
    <t>1BR</t>
  </si>
  <si>
    <t>Average Market Rent ($)</t>
  </si>
  <si>
    <t>0BR = 1 person</t>
  </si>
  <si>
    <t>1BR = 1.5 person</t>
  </si>
  <si>
    <t>Market Rent Summary:  September 2013</t>
  </si>
  <si>
    <r>
      <t>Average Market Rent (AMI</t>
    </r>
    <r>
      <rPr>
        <b/>
        <strike/>
        <sz val="11"/>
        <color theme="1"/>
        <rFont val="Calibri"/>
        <family val="2"/>
        <scheme val="minor"/>
      </rPr>
      <t>%</t>
    </r>
    <r>
      <rPr>
        <b/>
        <sz val="11"/>
        <color theme="1"/>
        <rFont val="Calibri"/>
        <family val="2"/>
        <scheme val="minor"/>
      </rPr>
      <t>)</t>
    </r>
  </si>
  <si>
    <t>Studio</t>
  </si>
  <si>
    <t>2BR/1B</t>
  </si>
  <si>
    <t>2BR = 3 person</t>
  </si>
  <si>
    <t>Core Neighborhoods*</t>
  </si>
  <si>
    <t>Other Neighborhoods**</t>
  </si>
  <si>
    <t>* Belltown-Downtown-South Lake Union; Capitol Hill-Eastlake; First Hill; Queen Anne</t>
  </si>
  <si>
    <t>** Ballard; Beacon Hill; Central; Greenlake-Wallingford; Madison-Leschi; Magnolia; North Seattle; Rainier Valley; University; West Seattle</t>
  </si>
  <si>
    <t>Source: Dupre+Scott Apartment Advisors</t>
  </si>
  <si>
    <t>$/net rentable sq. ft.</t>
  </si>
  <si>
    <t>2BR/2B</t>
  </si>
  <si>
    <t>New construction reported as built 2012-2013 on Spring 2013 D+S Apartment Vacancy Report</t>
  </si>
  <si>
    <t>Average Market Vacancy Rate</t>
  </si>
  <si>
    <t>100% of AMI Rent</t>
  </si>
  <si>
    <t>S</t>
  </si>
  <si>
    <t>assumed occupancy</t>
  </si>
  <si>
    <t>Buildings/Units Surveyed</t>
  </si>
  <si>
    <t>Notes &amp; Assumptions</t>
  </si>
  <si>
    <t>Average market rent $ does not take utilities into account; thus % of AMI affordability is probably slightly lower than shown in the table</t>
  </si>
  <si>
    <t>All geographic areas as defined by Dupre+Scott Apartment Advisors:</t>
  </si>
  <si>
    <t>477/10,371</t>
  </si>
  <si>
    <t>710/23,522</t>
  </si>
  <si>
    <t>460/5,855</t>
  </si>
  <si>
    <t>275/5,136</t>
  </si>
  <si>
    <t>370/11,948</t>
  </si>
  <si>
    <t>268/3,776</t>
  </si>
  <si>
    <t>162/2,838</t>
  </si>
  <si>
    <t>19/669</t>
  </si>
  <si>
    <t>22/1,261</t>
  </si>
  <si>
    <t>11/211</t>
  </si>
  <si>
    <t>13/279</t>
  </si>
  <si>
    <t>18/742</t>
  </si>
  <si>
    <t>22/1,932</t>
  </si>
  <si>
    <t>15/289</t>
  </si>
  <si>
    <t>15/346</t>
  </si>
  <si>
    <t>277/6,961</t>
  </si>
  <si>
    <t>340/11,574</t>
  </si>
  <si>
    <t>192/2,079</t>
  </si>
  <si>
    <t>113/2,298</t>
  </si>
  <si>
    <t>37/1,411</t>
  </si>
  <si>
    <t>44/3,193</t>
  </si>
  <si>
    <t>26/500</t>
  </si>
  <si>
    <t>28/625</t>
  </si>
  <si>
    <t>200/3,410</t>
  </si>
  <si>
    <t>Data current as of September 2013 (Fall Report)</t>
  </si>
  <si>
    <t>Average net rentable sq. ft.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</si>
</sst>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164" fontId="0" fillId="0" borderId="7" xfId="1" applyNumberFormat="1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164" fontId="0" fillId="0" borderId="8" xfId="1" applyNumberFormat="1" applyFont="1" applyBorder="1" applyAlignment="1">
      <alignment vertical="top"/>
    </xf>
    <xf numFmtId="164" fontId="0" fillId="0" borderId="9" xfId="1" applyNumberFormat="1" applyFont="1" applyBorder="1" applyAlignment="1">
      <alignment vertical="top"/>
    </xf>
    <xf numFmtId="164" fontId="0" fillId="0" borderId="2" xfId="1" applyNumberFormat="1" applyFont="1" applyBorder="1" applyAlignment="1">
      <alignment vertical="top"/>
    </xf>
    <xf numFmtId="164" fontId="0" fillId="0" borderId="10" xfId="1" applyNumberFormat="1" applyFont="1" applyBorder="1" applyAlignment="1">
      <alignment vertical="top"/>
    </xf>
    <xf numFmtId="9" fontId="0" fillId="0" borderId="7" xfId="2" applyFont="1" applyBorder="1" applyAlignment="1">
      <alignment vertical="top"/>
    </xf>
    <xf numFmtId="9" fontId="0" fillId="0" borderId="1" xfId="2" applyFont="1" applyBorder="1" applyAlignment="1">
      <alignment vertical="top"/>
    </xf>
    <xf numFmtId="9" fontId="0" fillId="0" borderId="8" xfId="2" applyFont="1" applyBorder="1" applyAlignment="1">
      <alignment vertical="top"/>
    </xf>
    <xf numFmtId="9" fontId="0" fillId="0" borderId="9" xfId="2" applyFont="1" applyBorder="1" applyAlignment="1">
      <alignment vertical="top"/>
    </xf>
    <xf numFmtId="9" fontId="0" fillId="0" borderId="2" xfId="2" applyFont="1" applyBorder="1" applyAlignment="1">
      <alignment vertical="top"/>
    </xf>
    <xf numFmtId="9" fontId="0" fillId="0" borderId="10" xfId="2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/>
    </xf>
    <xf numFmtId="44" fontId="0" fillId="0" borderId="7" xfId="1" applyNumberFormat="1" applyFont="1" applyBorder="1" applyAlignment="1">
      <alignment vertical="top"/>
    </xf>
    <xf numFmtId="9" fontId="1" fillId="0" borderId="5" xfId="2" applyFont="1" applyBorder="1" applyAlignment="1">
      <alignment horizontal="center" vertical="top"/>
    </xf>
    <xf numFmtId="44" fontId="0" fillId="0" borderId="1" xfId="1" applyNumberFormat="1" applyFont="1" applyBorder="1" applyAlignment="1">
      <alignment vertical="top"/>
    </xf>
    <xf numFmtId="44" fontId="0" fillId="0" borderId="8" xfId="1" applyNumberFormat="1" applyFont="1" applyBorder="1" applyAlignment="1">
      <alignment vertical="top"/>
    </xf>
    <xf numFmtId="44" fontId="0" fillId="0" borderId="9" xfId="1" applyNumberFormat="1" applyFont="1" applyBorder="1" applyAlignment="1">
      <alignment vertical="top"/>
    </xf>
    <xf numFmtId="44" fontId="0" fillId="0" borderId="2" xfId="1" applyNumberFormat="1" applyFont="1" applyBorder="1" applyAlignment="1">
      <alignment vertical="top"/>
    </xf>
    <xf numFmtId="44" fontId="0" fillId="0" borderId="10" xfId="1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10" fontId="0" fillId="0" borderId="7" xfId="2" applyNumberFormat="1" applyFont="1" applyBorder="1" applyAlignment="1">
      <alignment vertical="top"/>
    </xf>
    <xf numFmtId="10" fontId="0" fillId="0" borderId="1" xfId="2" applyNumberFormat="1" applyFont="1" applyBorder="1" applyAlignment="1">
      <alignment vertical="top"/>
    </xf>
    <xf numFmtId="10" fontId="0" fillId="0" borderId="8" xfId="2" applyNumberFormat="1" applyFont="1" applyBorder="1" applyAlignment="1">
      <alignment vertical="top"/>
    </xf>
    <xf numFmtId="10" fontId="0" fillId="0" borderId="9" xfId="2" applyNumberFormat="1" applyFont="1" applyBorder="1" applyAlignment="1">
      <alignment vertical="top"/>
    </xf>
    <xf numFmtId="10" fontId="0" fillId="0" borderId="2" xfId="2" applyNumberFormat="1" applyFont="1" applyBorder="1" applyAlignment="1">
      <alignment vertical="top"/>
    </xf>
    <xf numFmtId="10" fontId="0" fillId="0" borderId="10" xfId="2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164" fontId="0" fillId="0" borderId="3" xfId="1" applyNumberFormat="1" applyFont="1" applyBorder="1" applyAlignment="1">
      <alignment vertical="top"/>
    </xf>
    <xf numFmtId="164" fontId="0" fillId="0" borderId="21" xfId="1" applyNumberFormat="1" applyFont="1" applyBorder="1" applyAlignment="1">
      <alignment vertical="top"/>
    </xf>
    <xf numFmtId="9" fontId="0" fillId="0" borderId="20" xfId="2" applyFont="1" applyBorder="1" applyAlignment="1">
      <alignment vertical="top"/>
    </xf>
    <xf numFmtId="9" fontId="0" fillId="0" borderId="3" xfId="2" applyFont="1" applyBorder="1" applyAlignment="1">
      <alignment vertical="top"/>
    </xf>
    <xf numFmtId="0" fontId="7" fillId="0" borderId="0" xfId="0" applyFont="1" applyAlignment="1">
      <alignment vertical="top"/>
    </xf>
    <xf numFmtId="164" fontId="0" fillId="0" borderId="19" xfId="1" applyNumberFormat="1" applyFont="1" applyBorder="1" applyAlignment="1">
      <alignment vertical="top"/>
    </xf>
    <xf numFmtId="9" fontId="1" fillId="0" borderId="19" xfId="2" applyFont="1" applyBorder="1" applyAlignment="1">
      <alignment horizontal="center" vertical="top"/>
    </xf>
    <xf numFmtId="0" fontId="4" fillId="0" borderId="13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0" fontId="4" fillId="0" borderId="18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37" fontId="0" fillId="0" borderId="7" xfId="1" applyNumberFormat="1" applyFont="1" applyBorder="1" applyAlignment="1">
      <alignment vertical="top"/>
    </xf>
    <xf numFmtId="37" fontId="0" fillId="0" borderId="1" xfId="1" applyNumberFormat="1" applyFont="1" applyBorder="1" applyAlignment="1">
      <alignment vertical="top"/>
    </xf>
    <xf numFmtId="37" fontId="0" fillId="0" borderId="8" xfId="1" applyNumberFormat="1" applyFont="1" applyBorder="1" applyAlignment="1">
      <alignment vertical="top"/>
    </xf>
    <xf numFmtId="37" fontId="0" fillId="0" borderId="9" xfId="1" applyNumberFormat="1" applyFont="1" applyBorder="1" applyAlignment="1">
      <alignment vertical="top"/>
    </xf>
    <xf numFmtId="37" fontId="0" fillId="0" borderId="2" xfId="1" applyNumberFormat="1" applyFont="1" applyBorder="1" applyAlignment="1">
      <alignment vertical="top"/>
    </xf>
    <xf numFmtId="37" fontId="0" fillId="0" borderId="10" xfId="1" applyNumberFormat="1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workbookViewId="0">
      <selection activeCell="D31" sqref="D31"/>
    </sheetView>
  </sheetViews>
  <sheetFormatPr defaultRowHeight="15"/>
  <cols>
    <col min="1" max="1" width="20.85546875" style="1" customWidth="1"/>
    <col min="2" max="2" width="17" style="1" bestFit="1" customWidth="1"/>
    <col min="3" max="14" width="9.140625" style="1"/>
    <col min="15" max="16" width="9.140625" style="21"/>
    <col min="17" max="16384" width="9.140625" style="1"/>
  </cols>
  <sheetData>
    <row r="1" spans="1:16">
      <c r="A1" s="2" t="s">
        <v>9</v>
      </c>
    </row>
    <row r="2" spans="1:16">
      <c r="A2" s="2" t="s">
        <v>18</v>
      </c>
    </row>
    <row r="3" spans="1:16">
      <c r="A3" s="1" t="s">
        <v>54</v>
      </c>
    </row>
    <row r="5" spans="1:16">
      <c r="C5" s="71" t="s">
        <v>6</v>
      </c>
      <c r="D5" s="72"/>
      <c r="E5" s="72"/>
      <c r="F5" s="73"/>
      <c r="G5" s="71" t="s">
        <v>10</v>
      </c>
      <c r="H5" s="72"/>
      <c r="I5" s="72"/>
      <c r="J5" s="73"/>
      <c r="K5" s="71" t="s">
        <v>55</v>
      </c>
      <c r="L5" s="72"/>
      <c r="M5" s="72"/>
      <c r="N5" s="73"/>
    </row>
    <row r="6" spans="1:16">
      <c r="A6" s="2" t="s">
        <v>0</v>
      </c>
      <c r="B6" s="2" t="s">
        <v>1</v>
      </c>
      <c r="C6" s="3" t="s">
        <v>11</v>
      </c>
      <c r="D6" s="4" t="s">
        <v>5</v>
      </c>
      <c r="E6" s="4" t="s">
        <v>12</v>
      </c>
      <c r="F6" s="5" t="s">
        <v>20</v>
      </c>
      <c r="G6" s="3" t="s">
        <v>11</v>
      </c>
      <c r="H6" s="4" t="s">
        <v>5</v>
      </c>
      <c r="I6" s="23" t="s">
        <v>12</v>
      </c>
      <c r="J6" s="5" t="s">
        <v>20</v>
      </c>
      <c r="K6" s="57" t="s">
        <v>11</v>
      </c>
      <c r="L6" s="58" t="s">
        <v>5</v>
      </c>
      <c r="M6" s="50" t="s">
        <v>12</v>
      </c>
      <c r="N6" s="59" t="s">
        <v>20</v>
      </c>
    </row>
    <row r="7" spans="1:16">
      <c r="A7" s="69" t="s">
        <v>4</v>
      </c>
      <c r="B7" s="6" t="s">
        <v>2</v>
      </c>
      <c r="C7" s="8">
        <v>1334</v>
      </c>
      <c r="D7" s="9">
        <v>1696</v>
      </c>
      <c r="E7" s="9">
        <v>2158</v>
      </c>
      <c r="F7" s="10">
        <v>2552</v>
      </c>
      <c r="G7" s="14">
        <f t="shared" ref="G7:G12" si="0">C7/$B$32</f>
        <v>0.87936717205009884</v>
      </c>
      <c r="H7" s="15">
        <f t="shared" ref="H7:H12" si="1">D7/$B$33</f>
        <v>1.0430504305043051</v>
      </c>
      <c r="I7" s="15">
        <f t="shared" ref="I7:J12" si="2">E7/$B$34</f>
        <v>1.1055327868852458</v>
      </c>
      <c r="J7" s="16">
        <f t="shared" si="2"/>
        <v>1.3073770491803278</v>
      </c>
      <c r="K7" s="60">
        <f>C7/C16</f>
        <v>483.1582759869612</v>
      </c>
      <c r="L7" s="61">
        <f t="shared" ref="L7:N12" si="3">D7/D16</f>
        <v>663.79647749510764</v>
      </c>
      <c r="M7" s="61">
        <f t="shared" si="3"/>
        <v>838.05825242718436</v>
      </c>
      <c r="N7" s="62">
        <f t="shared" si="3"/>
        <v>999.21691464369621</v>
      </c>
    </row>
    <row r="8" spans="1:16">
      <c r="A8" s="70"/>
      <c r="B8" s="7" t="s">
        <v>3</v>
      </c>
      <c r="C8" s="11">
        <v>1057</v>
      </c>
      <c r="D8" s="12">
        <v>1279</v>
      </c>
      <c r="E8" s="12">
        <v>1466</v>
      </c>
      <c r="F8" s="13">
        <v>1958</v>
      </c>
      <c r="G8" s="17">
        <f t="shared" si="0"/>
        <v>0.69676994067237974</v>
      </c>
      <c r="H8" s="18">
        <f t="shared" si="1"/>
        <v>0.78659286592865929</v>
      </c>
      <c r="I8" s="18">
        <f t="shared" si="2"/>
        <v>0.75102459016393441</v>
      </c>
      <c r="J8" s="19">
        <f t="shared" si="2"/>
        <v>1.0030737704918034</v>
      </c>
      <c r="K8" s="63">
        <f t="shared" ref="K8:K12" si="4">C8/C17</f>
        <v>492.08566108007443</v>
      </c>
      <c r="L8" s="64">
        <f t="shared" si="3"/>
        <v>712.53481894150423</v>
      </c>
      <c r="M8" s="64">
        <f t="shared" si="3"/>
        <v>868.48341232227494</v>
      </c>
      <c r="N8" s="65">
        <f t="shared" si="3"/>
        <v>1076.4156129741616</v>
      </c>
    </row>
    <row r="9" spans="1:16">
      <c r="A9" s="69" t="s">
        <v>14</v>
      </c>
      <c r="B9" s="6" t="s">
        <v>2</v>
      </c>
      <c r="C9" s="8">
        <v>1410</v>
      </c>
      <c r="D9" s="9">
        <v>1825</v>
      </c>
      <c r="E9" s="9">
        <v>2368</v>
      </c>
      <c r="F9" s="10">
        <v>2756</v>
      </c>
      <c r="G9" s="14">
        <f t="shared" si="0"/>
        <v>0.9294660514172709</v>
      </c>
      <c r="H9" s="15">
        <f t="shared" si="1"/>
        <v>1.1223862238622386</v>
      </c>
      <c r="I9" s="15">
        <f t="shared" si="2"/>
        <v>1.2131147540983607</v>
      </c>
      <c r="J9" s="16">
        <f t="shared" si="2"/>
        <v>1.4118852459016393</v>
      </c>
      <c r="K9" s="60">
        <f t="shared" si="4"/>
        <v>483.70497427101202</v>
      </c>
      <c r="L9" s="61">
        <f t="shared" si="3"/>
        <v>668.00878477306003</v>
      </c>
      <c r="M9" s="61">
        <f t="shared" si="3"/>
        <v>872.1915285451197</v>
      </c>
      <c r="N9" s="62">
        <f t="shared" si="3"/>
        <v>1019.6078431372549</v>
      </c>
    </row>
    <row r="10" spans="1:16">
      <c r="A10" s="70"/>
      <c r="B10" s="7" t="s">
        <v>3</v>
      </c>
      <c r="C10" s="11">
        <v>1073</v>
      </c>
      <c r="D10" s="12">
        <v>1396</v>
      </c>
      <c r="E10" s="12">
        <v>1792</v>
      </c>
      <c r="F10" s="13">
        <v>2365</v>
      </c>
      <c r="G10" s="17">
        <f t="shared" si="0"/>
        <v>0.70731707317073167</v>
      </c>
      <c r="H10" s="18">
        <f t="shared" si="1"/>
        <v>0.85854858548585489</v>
      </c>
      <c r="I10" s="18">
        <f t="shared" si="2"/>
        <v>0.91803278688524592</v>
      </c>
      <c r="J10" s="19">
        <f t="shared" si="2"/>
        <v>1.211577868852459</v>
      </c>
      <c r="K10" s="63">
        <f t="shared" si="4"/>
        <v>484.86217803886126</v>
      </c>
      <c r="L10" s="64">
        <f t="shared" si="3"/>
        <v>714.43193449334694</v>
      </c>
      <c r="M10" s="64">
        <f t="shared" si="3"/>
        <v>947.14587737843556</v>
      </c>
      <c r="N10" s="65">
        <f t="shared" si="3"/>
        <v>1137.0192307692307</v>
      </c>
    </row>
    <row r="11" spans="1:16">
      <c r="A11" s="69" t="s">
        <v>15</v>
      </c>
      <c r="B11" s="6" t="s">
        <v>2</v>
      </c>
      <c r="C11" s="8">
        <v>1249</v>
      </c>
      <c r="D11" s="9">
        <v>1500</v>
      </c>
      <c r="E11" s="9">
        <v>1871</v>
      </c>
      <c r="F11" s="10">
        <v>2299</v>
      </c>
      <c r="G11" s="14">
        <f t="shared" si="0"/>
        <v>0.82333553065260379</v>
      </c>
      <c r="H11" s="15">
        <f t="shared" si="1"/>
        <v>0.92250922509225097</v>
      </c>
      <c r="I11" s="15">
        <f t="shared" si="2"/>
        <v>0.95850409836065575</v>
      </c>
      <c r="J11" s="16">
        <f t="shared" si="2"/>
        <v>1.177766393442623</v>
      </c>
      <c r="K11" s="60">
        <f t="shared" si="4"/>
        <v>477.81178270849273</v>
      </c>
      <c r="L11" s="61">
        <f t="shared" si="3"/>
        <v>630.51702395964696</v>
      </c>
      <c r="M11" s="61">
        <f t="shared" si="3"/>
        <v>785.14477549307594</v>
      </c>
      <c r="N11" s="62">
        <f t="shared" si="3"/>
        <v>964.75031472933279</v>
      </c>
    </row>
    <row r="12" spans="1:16">
      <c r="A12" s="70"/>
      <c r="B12" s="7" t="s">
        <v>3</v>
      </c>
      <c r="C12" s="11">
        <v>1026</v>
      </c>
      <c r="D12" s="12">
        <v>1114</v>
      </c>
      <c r="E12" s="12">
        <v>1287</v>
      </c>
      <c r="F12" s="13">
        <v>1628</v>
      </c>
      <c r="G12" s="17">
        <f t="shared" si="0"/>
        <v>0.67633487145682269</v>
      </c>
      <c r="H12" s="18">
        <f t="shared" si="1"/>
        <v>0.68511685116851173</v>
      </c>
      <c r="I12" s="18">
        <f t="shared" si="2"/>
        <v>0.65932377049180324</v>
      </c>
      <c r="J12" s="19">
        <f t="shared" si="2"/>
        <v>0.83401639344262291</v>
      </c>
      <c r="K12" s="63">
        <f t="shared" si="4"/>
        <v>499.02723735408557</v>
      </c>
      <c r="L12" s="64">
        <f t="shared" si="3"/>
        <v>676.79222357229651</v>
      </c>
      <c r="M12" s="64">
        <f t="shared" si="3"/>
        <v>836.80104031209362</v>
      </c>
      <c r="N12" s="65">
        <f t="shared" si="3"/>
        <v>996.32802937576503</v>
      </c>
    </row>
    <row r="13" spans="1:16">
      <c r="A13" s="42"/>
      <c r="B13" s="43"/>
      <c r="C13" s="49"/>
      <c r="D13" s="44"/>
      <c r="E13" s="44"/>
      <c r="F13" s="45"/>
      <c r="G13" s="46"/>
      <c r="H13" s="47"/>
      <c r="I13" s="47"/>
      <c r="J13" s="47"/>
    </row>
    <row r="14" spans="1:16">
      <c r="A14" s="41"/>
      <c r="B14" s="41"/>
      <c r="C14" s="71" t="s">
        <v>19</v>
      </c>
      <c r="D14" s="72"/>
      <c r="E14" s="72"/>
      <c r="F14" s="73"/>
      <c r="G14" s="71" t="s">
        <v>22</v>
      </c>
      <c r="H14" s="72"/>
      <c r="I14" s="72"/>
      <c r="J14" s="73"/>
      <c r="K14" s="71" t="s">
        <v>26</v>
      </c>
      <c r="L14" s="72"/>
      <c r="M14" s="72"/>
      <c r="N14" s="73"/>
    </row>
    <row r="15" spans="1:16">
      <c r="A15" s="2" t="s">
        <v>0</v>
      </c>
      <c r="B15" s="2" t="s">
        <v>1</v>
      </c>
      <c r="C15" s="3" t="s">
        <v>11</v>
      </c>
      <c r="D15" s="4" t="s">
        <v>5</v>
      </c>
      <c r="E15" s="4" t="s">
        <v>12</v>
      </c>
      <c r="F15" s="5" t="s">
        <v>20</v>
      </c>
      <c r="G15" s="3" t="s">
        <v>11</v>
      </c>
      <c r="H15" s="4" t="s">
        <v>5</v>
      </c>
      <c r="I15" s="23" t="s">
        <v>12</v>
      </c>
      <c r="J15" s="5" t="s">
        <v>20</v>
      </c>
      <c r="K15" s="38" t="s">
        <v>11</v>
      </c>
      <c r="L15" s="39" t="s">
        <v>5</v>
      </c>
      <c r="M15" s="50" t="s">
        <v>12</v>
      </c>
      <c r="N15" s="40" t="s">
        <v>20</v>
      </c>
    </row>
    <row r="16" spans="1:16">
      <c r="A16" s="69" t="s">
        <v>4</v>
      </c>
      <c r="B16" s="6" t="s">
        <v>2</v>
      </c>
      <c r="C16" s="22">
        <v>2.7610000000000001</v>
      </c>
      <c r="D16" s="24">
        <v>2.5550000000000002</v>
      </c>
      <c r="E16" s="24">
        <v>2.5750000000000002</v>
      </c>
      <c r="F16" s="25">
        <v>2.5539999999999998</v>
      </c>
      <c r="G16" s="30">
        <v>4.1200000000000001E-2</v>
      </c>
      <c r="H16" s="31">
        <v>2.75E-2</v>
      </c>
      <c r="I16" s="31">
        <v>2.29E-2</v>
      </c>
      <c r="J16" s="32">
        <v>3.2500000000000001E-2</v>
      </c>
      <c r="K16" s="52" t="s">
        <v>49</v>
      </c>
      <c r="L16" s="53" t="s">
        <v>50</v>
      </c>
      <c r="M16" s="53" t="s">
        <v>51</v>
      </c>
      <c r="N16" s="54" t="s">
        <v>52</v>
      </c>
      <c r="O16" s="21">
        <f>37+44+26+28</f>
        <v>135</v>
      </c>
      <c r="P16" s="21">
        <f>18+22+15+15+19+22+11+13</f>
        <v>135</v>
      </c>
    </row>
    <row r="17" spans="1:16">
      <c r="A17" s="70"/>
      <c r="B17" s="7" t="s">
        <v>3</v>
      </c>
      <c r="C17" s="26">
        <v>2.1480000000000001</v>
      </c>
      <c r="D17" s="27">
        <v>1.7949999999999999</v>
      </c>
      <c r="E17" s="27">
        <v>1.6879999999999999</v>
      </c>
      <c r="F17" s="28">
        <v>1.819</v>
      </c>
      <c r="G17" s="33">
        <v>3.3399999999999999E-2</v>
      </c>
      <c r="H17" s="34">
        <v>2.7799999999999998E-2</v>
      </c>
      <c r="I17" s="34">
        <v>2.5700000000000001E-2</v>
      </c>
      <c r="J17" s="35">
        <v>3.5000000000000003E-2</v>
      </c>
      <c r="K17" s="51" t="s">
        <v>30</v>
      </c>
      <c r="L17" s="55" t="s">
        <v>31</v>
      </c>
      <c r="M17" s="55" t="s">
        <v>32</v>
      </c>
      <c r="N17" s="56" t="s">
        <v>33</v>
      </c>
      <c r="O17" s="21">
        <f>1411+3193+500+625</f>
        <v>5729</v>
      </c>
      <c r="P17" s="21">
        <f>742+1932+289+346+669+1261+211+279</f>
        <v>5729</v>
      </c>
    </row>
    <row r="18" spans="1:16">
      <c r="A18" s="69" t="s">
        <v>14</v>
      </c>
      <c r="B18" s="6" t="s">
        <v>2</v>
      </c>
      <c r="C18" s="22">
        <v>2.915</v>
      </c>
      <c r="D18" s="24">
        <v>2.7320000000000002</v>
      </c>
      <c r="E18" s="24">
        <v>2.7149999999999999</v>
      </c>
      <c r="F18" s="25">
        <v>2.7029999999999998</v>
      </c>
      <c r="G18" s="30">
        <v>3.6299999999999999E-2</v>
      </c>
      <c r="H18" s="31">
        <v>2.7199999999999998E-2</v>
      </c>
      <c r="I18" s="31">
        <v>2.4799999999999999E-2</v>
      </c>
      <c r="J18" s="32">
        <v>9.7999999999999997E-3</v>
      </c>
      <c r="K18" s="52" t="s">
        <v>41</v>
      </c>
      <c r="L18" s="53" t="s">
        <v>42</v>
      </c>
      <c r="M18" s="53" t="s">
        <v>43</v>
      </c>
      <c r="N18" s="54" t="s">
        <v>44</v>
      </c>
      <c r="O18" s="21">
        <f>477+710+460+275</f>
        <v>1922</v>
      </c>
      <c r="P18" s="21">
        <f>277+340+192+113+200+370+268+162</f>
        <v>1922</v>
      </c>
    </row>
    <row r="19" spans="1:16">
      <c r="A19" s="70"/>
      <c r="B19" s="7" t="s">
        <v>3</v>
      </c>
      <c r="C19" s="26">
        <v>2.2130000000000001</v>
      </c>
      <c r="D19" s="27">
        <v>1.954</v>
      </c>
      <c r="E19" s="27">
        <v>1.8919999999999999</v>
      </c>
      <c r="F19" s="28">
        <v>2.08</v>
      </c>
      <c r="G19" s="33">
        <v>3.1800000000000002E-2</v>
      </c>
      <c r="H19" s="34">
        <v>2.81E-2</v>
      </c>
      <c r="I19" s="34">
        <v>3.5499999999999997E-2</v>
      </c>
      <c r="J19" s="35">
        <v>3.7499999999999999E-2</v>
      </c>
      <c r="K19" s="51" t="s">
        <v>45</v>
      </c>
      <c r="L19" s="55" t="s">
        <v>46</v>
      </c>
      <c r="M19" s="55" t="s">
        <v>47</v>
      </c>
      <c r="N19" s="56" t="s">
        <v>48</v>
      </c>
      <c r="O19" s="21">
        <f>10371+23522+5855+5136</f>
        <v>44884</v>
      </c>
      <c r="P19" s="21">
        <f>6961+11574+2079+2298+3410+11948+3776+2838</f>
        <v>44884</v>
      </c>
    </row>
    <row r="20" spans="1:16">
      <c r="A20" s="69" t="s">
        <v>15</v>
      </c>
      <c r="B20" s="6" t="s">
        <v>2</v>
      </c>
      <c r="C20" s="22">
        <v>2.6139999999999999</v>
      </c>
      <c r="D20" s="24">
        <v>2.379</v>
      </c>
      <c r="E20" s="24">
        <v>2.383</v>
      </c>
      <c r="F20" s="25">
        <v>2.383</v>
      </c>
      <c r="G20" s="30">
        <v>5.33E-2</v>
      </c>
      <c r="H20" s="31">
        <v>2.81E-2</v>
      </c>
      <c r="I20" s="31">
        <v>1.7500000000000002E-2</v>
      </c>
      <c r="J20" s="32">
        <v>9.5899999999999999E-2</v>
      </c>
      <c r="K20" s="52" t="s">
        <v>37</v>
      </c>
      <c r="L20" s="53" t="s">
        <v>38</v>
      </c>
      <c r="M20" s="53" t="s">
        <v>39</v>
      </c>
      <c r="N20" s="54" t="s">
        <v>40</v>
      </c>
    </row>
    <row r="21" spans="1:16">
      <c r="A21" s="70"/>
      <c r="B21" s="7" t="s">
        <v>3</v>
      </c>
      <c r="C21" s="26">
        <v>2.056</v>
      </c>
      <c r="D21" s="27">
        <v>1.6459999999999999</v>
      </c>
      <c r="E21" s="27">
        <v>1.538</v>
      </c>
      <c r="F21" s="28">
        <v>1.6339999999999999</v>
      </c>
      <c r="G21" s="33">
        <v>3.7100000000000001E-2</v>
      </c>
      <c r="H21" s="34">
        <v>2.75E-2</v>
      </c>
      <c r="I21" s="34">
        <v>2.0500000000000001E-2</v>
      </c>
      <c r="J21" s="35">
        <v>3.3099999999999997E-2</v>
      </c>
      <c r="K21" s="51" t="s">
        <v>53</v>
      </c>
      <c r="L21" s="55" t="s">
        <v>34</v>
      </c>
      <c r="M21" s="55" t="s">
        <v>35</v>
      </c>
      <c r="N21" s="56" t="s">
        <v>36</v>
      </c>
    </row>
    <row r="22" spans="1:16">
      <c r="J22" s="21"/>
    </row>
    <row r="23" spans="1:16">
      <c r="A23" s="68" t="s">
        <v>27</v>
      </c>
      <c r="B23" s="68"/>
      <c r="C23" s="68"/>
      <c r="D23" s="68"/>
      <c r="E23" s="68"/>
      <c r="F23" s="68"/>
      <c r="G23" s="68"/>
      <c r="H23" s="68"/>
      <c r="I23" s="68"/>
      <c r="J23" s="20"/>
    </row>
    <row r="24" spans="1:16">
      <c r="A24" s="29" t="s">
        <v>28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6">
      <c r="A25" s="29" t="s">
        <v>21</v>
      </c>
      <c r="B25" s="20"/>
      <c r="C25" s="20"/>
      <c r="D25" s="20"/>
      <c r="E25" s="20"/>
      <c r="F25" s="20"/>
      <c r="G25" s="20"/>
      <c r="H25" s="20"/>
      <c r="I25" s="20"/>
      <c r="J25" s="20"/>
    </row>
    <row r="27" spans="1:16">
      <c r="A27" s="48" t="s">
        <v>29</v>
      </c>
    </row>
    <row r="28" spans="1:16">
      <c r="A28" s="1" t="s">
        <v>16</v>
      </c>
    </row>
    <row r="29" spans="1:16" ht="30" customHeight="1">
      <c r="A29" s="67" t="s">
        <v>17</v>
      </c>
      <c r="B29" s="67"/>
      <c r="C29" s="67"/>
      <c r="D29" s="67"/>
      <c r="E29" s="67"/>
      <c r="F29" s="67"/>
      <c r="G29" s="67"/>
      <c r="H29" s="67"/>
      <c r="I29" s="67"/>
      <c r="J29" s="20"/>
    </row>
    <row r="31" spans="1:16">
      <c r="A31" s="37" t="s">
        <v>25</v>
      </c>
      <c r="B31" s="36" t="s">
        <v>23</v>
      </c>
      <c r="C31" s="21"/>
    </row>
    <row r="32" spans="1:16">
      <c r="A32" s="21" t="s">
        <v>7</v>
      </c>
      <c r="B32" s="21">
        <v>1517</v>
      </c>
      <c r="C32" s="66" t="s">
        <v>24</v>
      </c>
    </row>
    <row r="33" spans="1:3">
      <c r="A33" s="21" t="s">
        <v>8</v>
      </c>
      <c r="B33" s="21">
        <v>1626</v>
      </c>
      <c r="C33" s="66">
        <v>1</v>
      </c>
    </row>
    <row r="34" spans="1:3">
      <c r="A34" s="21" t="s">
        <v>13</v>
      </c>
      <c r="B34" s="21">
        <v>1952</v>
      </c>
      <c r="C34" s="66">
        <v>2</v>
      </c>
    </row>
  </sheetData>
  <mergeCells count="14">
    <mergeCell ref="K14:N14"/>
    <mergeCell ref="A16:A17"/>
    <mergeCell ref="A18:A19"/>
    <mergeCell ref="A20:A21"/>
    <mergeCell ref="G5:J5"/>
    <mergeCell ref="C14:F14"/>
    <mergeCell ref="C5:F5"/>
    <mergeCell ref="K5:N5"/>
    <mergeCell ref="A29:I29"/>
    <mergeCell ref="A23:I23"/>
    <mergeCell ref="A7:A8"/>
    <mergeCell ref="A9:A10"/>
    <mergeCell ref="A11:A12"/>
    <mergeCell ref="G14:J14"/>
  </mergeCells>
  <printOptions horizontalCentered="1"/>
  <pageMargins left="0.2" right="0.2" top="0.25" bottom="0.2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Roskin, Miriam</dc:creator>
  <cp:lastModifiedBy>Stephanie</cp:lastModifiedBy>
  <cp:lastPrinted>2013-09-23T19:18:06Z</cp:lastPrinted>
  <dcterms:created xsi:type="dcterms:W3CDTF">2013-09-04T18:24:43Z</dcterms:created>
  <dcterms:modified xsi:type="dcterms:W3CDTF">2013-10-29T18:39:34Z</dcterms:modified>
</cp:coreProperties>
</file>